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04050\Documents\EXCEL\Kraft-Cadbury\RIC-IJCSMr\"/>
    </mc:Choice>
  </mc:AlternateContent>
  <bookViews>
    <workbookView xWindow="480" yWindow="60" windowWidth="10380" windowHeight="5010"/>
  </bookViews>
  <sheets>
    <sheet name="IS" sheetId="2" r:id="rId1"/>
    <sheet name="BS" sheetId="3" r:id="rId2"/>
    <sheet name="CFS" sheetId="5" r:id="rId3"/>
  </sheets>
  <calcPr calcId="152511"/>
</workbook>
</file>

<file path=xl/calcChain.xml><?xml version="1.0" encoding="utf-8"?>
<calcChain xmlns="http://schemas.openxmlformats.org/spreadsheetml/2006/main">
  <c r="C11" i="3" l="1"/>
  <c r="C17" i="3" s="1"/>
  <c r="C26" i="3"/>
  <c r="C32" i="3" s="1"/>
  <c r="C40" i="3" s="1"/>
  <c r="C8" i="2"/>
  <c r="C15" i="2" s="1"/>
  <c r="C18" i="2" s="1"/>
  <c r="C20" i="2" s="1"/>
  <c r="C24" i="2" s="1"/>
  <c r="F47" i="5" l="1"/>
  <c r="F25" i="3"/>
  <c r="F26" i="3" s="1"/>
  <c r="F32" i="3" s="1"/>
  <c r="G49" i="5"/>
  <c r="G50" i="5" s="1"/>
  <c r="F49" i="5"/>
  <c r="E49" i="5"/>
  <c r="E47" i="5"/>
  <c r="G43" i="5"/>
  <c r="F43" i="5"/>
  <c r="E43" i="5"/>
  <c r="G33" i="5"/>
  <c r="F33" i="5"/>
  <c r="E33" i="5"/>
  <c r="F39" i="3"/>
  <c r="E39" i="3"/>
  <c r="D39" i="3"/>
  <c r="E26" i="3"/>
  <c r="E32" i="3" s="1"/>
  <c r="D26" i="3"/>
  <c r="D32" i="3" s="1"/>
  <c r="F11" i="3"/>
  <c r="F17" i="3" s="1"/>
  <c r="E11" i="3"/>
  <c r="E17" i="3" s="1"/>
  <c r="D11" i="3"/>
  <c r="D17" i="3" s="1"/>
  <c r="F8" i="2"/>
  <c r="F15" i="2" s="1"/>
  <c r="F18" i="2" s="1"/>
  <c r="F20" i="2" s="1"/>
  <c r="F24" i="2" s="1"/>
  <c r="E8" i="2"/>
  <c r="E15" i="2" s="1"/>
  <c r="E18" i="2" s="1"/>
  <c r="E20" i="2" s="1"/>
  <c r="E24" i="2" s="1"/>
  <c r="D8" i="2"/>
  <c r="D15" i="2" s="1"/>
  <c r="D18" i="2" s="1"/>
  <c r="D20" i="2" s="1"/>
  <c r="D24" i="2" s="1"/>
  <c r="E6" i="5" l="1"/>
  <c r="E25" i="5" s="1"/>
  <c r="E45" i="5" s="1"/>
  <c r="D48" i="3"/>
  <c r="E48" i="3"/>
  <c r="F6" i="5"/>
  <c r="F25" i="5" s="1"/>
  <c r="F45" i="5" s="1"/>
  <c r="G6" i="5"/>
  <c r="G25" i="5" s="1"/>
  <c r="G45" i="5" s="1"/>
  <c r="F48" i="3"/>
  <c r="E40" i="3"/>
  <c r="D40" i="3"/>
  <c r="F50" i="5"/>
  <c r="E50" i="5"/>
  <c r="F40" i="3"/>
</calcChain>
</file>

<file path=xl/sharedStrings.xml><?xml version="1.0" encoding="utf-8"?>
<sst xmlns="http://schemas.openxmlformats.org/spreadsheetml/2006/main" count="117" uniqueCount="101">
  <si>
    <t>KRAFT FOODS INC.</t>
  </si>
  <si>
    <t>Net revenues</t>
  </si>
  <si>
    <t>Gross profit</t>
  </si>
  <si>
    <t>Asset impairment and exit costs</t>
  </si>
  <si>
    <t>Gain on redemption of United Biscuits invest.</t>
  </si>
  <si>
    <t>Losses /(gains) on divestitures, net</t>
  </si>
  <si>
    <t>Amortization of intangibles</t>
  </si>
  <si>
    <t>Operating income</t>
  </si>
  <si>
    <t>Interest and other expense</t>
  </si>
  <si>
    <t>EBIT from continuing op.</t>
  </si>
  <si>
    <t>Provision for income taxes</t>
  </si>
  <si>
    <t>Earnings and gains from discontinued op.</t>
  </si>
  <si>
    <t>net of income taxes</t>
  </si>
  <si>
    <t>Net earnings</t>
  </si>
  <si>
    <t>Marketing, admin. and research costs</t>
  </si>
  <si>
    <t>ASSETS</t>
  </si>
  <si>
    <t>Cash and cash equivalents</t>
  </si>
  <si>
    <t>Deferred income taxes</t>
  </si>
  <si>
    <t>Goodwill</t>
  </si>
  <si>
    <t>Property, plant and equipment, net</t>
  </si>
  <si>
    <t>Receivables, net</t>
  </si>
  <si>
    <t>Inventories, net</t>
  </si>
  <si>
    <t>Intangible assets, net</t>
  </si>
  <si>
    <t>Prepaid pension assets</t>
  </si>
  <si>
    <t>Other assets</t>
  </si>
  <si>
    <t>LIABILITIES</t>
  </si>
  <si>
    <t>Short-term borrowings</t>
  </si>
  <si>
    <t>Current portion of long-term debt</t>
  </si>
  <si>
    <t>Accounts payable</t>
  </si>
  <si>
    <t>Accrued marketing</t>
  </si>
  <si>
    <t>Accrued employment costs</t>
  </si>
  <si>
    <t>Other current liabilities</t>
  </si>
  <si>
    <t>Long-term debt</t>
  </si>
  <si>
    <t>Accrued pension costs</t>
  </si>
  <si>
    <t>Accrued post-retirement health-care costs</t>
  </si>
  <si>
    <t>Other liabilities</t>
  </si>
  <si>
    <t>SHAREHOLDERS'EQUITY</t>
  </si>
  <si>
    <t>Retained earnings</t>
  </si>
  <si>
    <t>Accumulated other comprehensive losses</t>
  </si>
  <si>
    <t>Common Stock (issued in 08 and 09)*</t>
  </si>
  <si>
    <t>Consolidated Statements of Cash-Flows (years ended December 31) in millions of dollars</t>
  </si>
  <si>
    <t>Weighted average # of outstanding shares</t>
  </si>
  <si>
    <t>CASH PROVIDED BY OPERATING ACTIVITIES</t>
  </si>
  <si>
    <t>Adjustments to reconcile net earnings to op.CF</t>
  </si>
  <si>
    <t>Depreciation and amortization</t>
  </si>
  <si>
    <t>Stock-based compensation expense</t>
  </si>
  <si>
    <t>Deferred income tax</t>
  </si>
  <si>
    <t>Gain on redemption of United Biscuits investment</t>
  </si>
  <si>
    <t>Losses/(gains) on divestitures, net</t>
  </si>
  <si>
    <t>Gain on discontinued operations</t>
  </si>
  <si>
    <t>Asset impairment and exit costs, net of cash paid</t>
  </si>
  <si>
    <t xml:space="preserve">Change in assets and liab., excluding the effects </t>
  </si>
  <si>
    <t>of acquisitions and divestitures:</t>
  </si>
  <si>
    <t>Amounts due to Altria and affiliates</t>
  </si>
  <si>
    <t>Other current assets</t>
  </si>
  <si>
    <t>Change in pension assets and postretirement liab.</t>
  </si>
  <si>
    <t>Other</t>
  </si>
  <si>
    <t>Net cash provided by operating activities</t>
  </si>
  <si>
    <t>CASH PROVIDED BY (USED IN) INVESTING ACTIVITIES</t>
  </si>
  <si>
    <t>Capital expenditures</t>
  </si>
  <si>
    <t>Acquisitions, net of cash received</t>
  </si>
  <si>
    <t>Proceeds from divestitures, net of disbursements</t>
  </si>
  <si>
    <t>Net cash used by investing activities</t>
  </si>
  <si>
    <t>CASH PROVIDED BY (USED IN) FINANCING ACTIVITIES</t>
  </si>
  <si>
    <t>Net (repayment)/issuance of short-term borrowings</t>
  </si>
  <si>
    <t>Long-term debt proceeds</t>
  </si>
  <si>
    <t>Long-term debt repaid</t>
  </si>
  <si>
    <t>(Decrease)/increase in amount due to Altria Group</t>
  </si>
  <si>
    <t>Repurchase of Common Stock</t>
  </si>
  <si>
    <t>Dividends paid</t>
  </si>
  <si>
    <t>Net cash (used in)/provided by financing activities</t>
  </si>
  <si>
    <t>NET CASH FLOW</t>
  </si>
  <si>
    <t>Check:</t>
  </si>
  <si>
    <t>Cash balance at beginning of period</t>
  </si>
  <si>
    <t>Cash balance at end of period</t>
  </si>
  <si>
    <t>Change in cash balance</t>
  </si>
  <si>
    <t>Amount due to Altria and affiliates</t>
  </si>
  <si>
    <t>Additional paid-in capital**</t>
  </si>
  <si>
    <t>*** Stock acquired on the market, not cancelled and held for reissue (for stock awards, for example)</t>
  </si>
  <si>
    <t>**   Paid on top of par value.</t>
  </si>
  <si>
    <t>Treasury stock, at cost***</t>
  </si>
  <si>
    <t xml:space="preserve">Consolidated Statements of Earnings (years ended December 31) </t>
  </si>
  <si>
    <t>in millions of dollars</t>
  </si>
  <si>
    <t xml:space="preserve">Consolidated Balance Sheets (years ended December 31) </t>
  </si>
  <si>
    <t>*     Kraft Foods was a wholly owned subsidiary of Altria Group until June 13, 2001. In 2001, there was</t>
  </si>
  <si>
    <t xml:space="preserve">        an IPO at $ 31 per share; the  remaining 89% was spun-off to shareholders on March 31, 2007. The</t>
  </si>
  <si>
    <t xml:space="preserve">       shares have no par value.</t>
  </si>
  <si>
    <t>Cost of sales*</t>
  </si>
  <si>
    <t>* Includes depreciation on production-related assets. The remainder of depreciation is included in Mkg,&amp; admin. costs</t>
  </si>
  <si>
    <t>Effect of exch. rate changes on cash and equivalents*</t>
  </si>
  <si>
    <t>*</t>
  </si>
  <si>
    <t>This is a translation effect (difference between 1) Beginning cash held in foreign currencies translated</t>
  </si>
  <si>
    <t xml:space="preserve">applying the rates of exchange ruling on the previous BS date and 2) Beginning cash held in foreign </t>
  </si>
  <si>
    <t>currencies translated applying the exchange rates ruling on the current BS date). It is not a cash flow.</t>
  </si>
  <si>
    <t>6 m - 2009</t>
  </si>
  <si>
    <t>Earnings from cont. op.</t>
  </si>
  <si>
    <t>6 m. 2009</t>
  </si>
  <si>
    <t>with other a.</t>
  </si>
  <si>
    <t>with other l.</t>
  </si>
  <si>
    <t>Voluntary pension contribution</t>
  </si>
  <si>
    <t>n.a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</si>
</sst>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1" fillId="0" borderId="0" xfId="0" applyFon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" fontId="0" fillId="0" borderId="0" xfId="0" applyNumberFormat="1"/>
    <xf numFmtId="0" fontId="2" fillId="0" borderId="0" xfId="0" applyFont="1" applyAlignment="1">
      <alignment horizontal="center"/>
    </xf>
    <xf numFmtId="3" fontId="0" fillId="0" borderId="0" xfId="0" applyNumberFormat="1" applyBorder="1"/>
    <xf numFmtId="0" fontId="0" fillId="0" borderId="0" xfId="0" applyFill="1"/>
    <xf numFmtId="3" fontId="0" fillId="0" borderId="0" xfId="0" applyNumberFormat="1" applyFill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4" fillId="0" borderId="0" xfId="0" applyNumberFormat="1" applyFont="1"/>
    <xf numFmtId="0" fontId="4" fillId="0" borderId="0" xfId="0" applyFont="1"/>
    <xf numFmtId="3" fontId="4" fillId="0" borderId="1" xfId="0" applyNumberFormat="1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H6" sqref="H6"/>
    </sheetView>
  </sheetViews>
  <sheetFormatPr baseColWidth="10" defaultRowHeight="15" x14ac:dyDescent="0.25"/>
  <cols>
    <col min="1" max="1" width="17.85546875" customWidth="1"/>
    <col min="2" max="2" width="23" customWidth="1"/>
    <col min="3" max="3" width="11.42578125" customWidth="1"/>
  </cols>
  <sheetData>
    <row r="1" spans="1:7" ht="15.75" x14ac:dyDescent="0.25">
      <c r="A1" s="20" t="s">
        <v>0</v>
      </c>
      <c r="B1" s="20"/>
      <c r="C1" s="20"/>
      <c r="D1" s="20"/>
      <c r="E1" s="20"/>
      <c r="F1" s="20"/>
    </row>
    <row r="2" spans="1:7" ht="15.75" x14ac:dyDescent="0.25">
      <c r="A2" s="20" t="s">
        <v>81</v>
      </c>
      <c r="B2" s="20"/>
      <c r="C2" s="20"/>
      <c r="D2" s="20"/>
      <c r="E2" s="20"/>
      <c r="F2" s="20"/>
    </row>
    <row r="3" spans="1:7" ht="15.75" x14ac:dyDescent="0.25">
      <c r="A3" s="20" t="s">
        <v>82</v>
      </c>
      <c r="B3" s="20"/>
      <c r="C3" s="20"/>
      <c r="D3" s="20"/>
      <c r="E3" s="20"/>
      <c r="F3" s="20"/>
    </row>
    <row r="4" spans="1:7" ht="15.75" x14ac:dyDescent="0.25">
      <c r="A4" s="10"/>
      <c r="B4" s="10"/>
      <c r="C4" s="15"/>
      <c r="D4" s="10"/>
      <c r="E4" s="10"/>
      <c r="F4" s="10"/>
    </row>
    <row r="5" spans="1:7" x14ac:dyDescent="0.25">
      <c r="C5" s="7" t="s">
        <v>94</v>
      </c>
      <c r="D5" s="2">
        <v>2008</v>
      </c>
      <c r="E5" s="2">
        <v>2007</v>
      </c>
      <c r="F5" s="2">
        <v>2006</v>
      </c>
    </row>
    <row r="6" spans="1:7" x14ac:dyDescent="0.25">
      <c r="A6" t="s">
        <v>1</v>
      </c>
      <c r="C6" s="3">
        <v>19558</v>
      </c>
      <c r="D6" s="3">
        <v>42201</v>
      </c>
      <c r="E6" s="3">
        <v>36134</v>
      </c>
      <c r="F6" s="3">
        <v>33256</v>
      </c>
      <c r="G6" s="3"/>
    </row>
    <row r="7" spans="1:7" x14ac:dyDescent="0.25">
      <c r="A7" t="s">
        <v>87</v>
      </c>
      <c r="C7" s="4">
        <v>12628</v>
      </c>
      <c r="D7" s="4">
        <v>28186</v>
      </c>
      <c r="E7" s="4">
        <v>24057</v>
      </c>
      <c r="F7" s="4">
        <v>21344</v>
      </c>
      <c r="G7" s="3"/>
    </row>
    <row r="8" spans="1:7" x14ac:dyDescent="0.25">
      <c r="B8" t="s">
        <v>2</v>
      </c>
      <c r="C8" s="3">
        <f>C6-C7</f>
        <v>6930</v>
      </c>
      <c r="D8" s="3">
        <f>D6-D7</f>
        <v>14015</v>
      </c>
      <c r="E8" s="3">
        <f t="shared" ref="E8:F8" si="0">E6-E7</f>
        <v>12077</v>
      </c>
      <c r="F8" s="3">
        <f t="shared" si="0"/>
        <v>11912</v>
      </c>
      <c r="G8" s="3"/>
    </row>
    <row r="9" spans="1:7" x14ac:dyDescent="0.25">
      <c r="C9" s="3"/>
      <c r="D9" s="3"/>
      <c r="E9" s="3"/>
      <c r="F9" s="3"/>
      <c r="G9" s="3"/>
    </row>
    <row r="10" spans="1:7" x14ac:dyDescent="0.25">
      <c r="A10" t="s">
        <v>14</v>
      </c>
      <c r="C10" s="3">
        <v>4131</v>
      </c>
      <c r="D10" s="3">
        <v>9059</v>
      </c>
      <c r="E10" s="3">
        <v>7673</v>
      </c>
      <c r="F10" s="3">
        <v>7120</v>
      </c>
      <c r="G10" s="3"/>
    </row>
    <row r="11" spans="1:7" x14ac:dyDescent="0.25">
      <c r="A11" t="s">
        <v>3</v>
      </c>
      <c r="C11" s="3">
        <v>-26</v>
      </c>
      <c r="D11" s="3">
        <v>1024</v>
      </c>
      <c r="E11" s="3">
        <v>440</v>
      </c>
      <c r="F11" s="3">
        <v>999</v>
      </c>
      <c r="G11" s="3"/>
    </row>
    <row r="12" spans="1:7" x14ac:dyDescent="0.25">
      <c r="A12" t="s">
        <v>4</v>
      </c>
      <c r="C12" s="3"/>
      <c r="D12" s="3"/>
      <c r="E12" s="3"/>
      <c r="F12" s="3">
        <v>-251</v>
      </c>
      <c r="G12" s="3"/>
    </row>
    <row r="13" spans="1:7" x14ac:dyDescent="0.25">
      <c r="A13" t="s">
        <v>5</v>
      </c>
      <c r="C13" s="3">
        <v>17</v>
      </c>
      <c r="D13" s="3">
        <v>92</v>
      </c>
      <c r="E13" s="3">
        <v>-15</v>
      </c>
      <c r="F13" s="3">
        <v>-117</v>
      </c>
      <c r="G13" s="3"/>
    </row>
    <row r="14" spans="1:7" x14ac:dyDescent="0.25">
      <c r="A14" t="s">
        <v>6</v>
      </c>
      <c r="C14" s="4">
        <v>9</v>
      </c>
      <c r="D14" s="4">
        <v>23</v>
      </c>
      <c r="E14" s="4">
        <v>13</v>
      </c>
      <c r="F14" s="4">
        <v>7</v>
      </c>
      <c r="G14" s="3"/>
    </row>
    <row r="15" spans="1:7" x14ac:dyDescent="0.25">
      <c r="B15" t="s">
        <v>7</v>
      </c>
      <c r="C15" s="3">
        <f>C8-C10-C11-C12-C13-C14</f>
        <v>2799</v>
      </c>
      <c r="D15" s="3">
        <f>D8-D10-D11-D12-D13-D14</f>
        <v>3817</v>
      </c>
      <c r="E15" s="3">
        <f t="shared" ref="E15:F15" si="1">E8-E10-E11-E12-E13-E14</f>
        <v>3966</v>
      </c>
      <c r="F15" s="3">
        <f t="shared" si="1"/>
        <v>4154</v>
      </c>
      <c r="G15" s="3"/>
    </row>
    <row r="16" spans="1:7" x14ac:dyDescent="0.25">
      <c r="C16" s="3"/>
      <c r="D16" s="3"/>
      <c r="E16" s="3"/>
      <c r="F16" s="3"/>
      <c r="G16" s="3"/>
    </row>
    <row r="17" spans="1:7" x14ac:dyDescent="0.25">
      <c r="A17" t="s">
        <v>8</v>
      </c>
      <c r="C17" s="4">
        <v>592</v>
      </c>
      <c r="D17" s="4">
        <v>1240</v>
      </c>
      <c r="E17" s="4">
        <v>604</v>
      </c>
      <c r="F17" s="4">
        <v>510</v>
      </c>
      <c r="G17" s="3"/>
    </row>
    <row r="18" spans="1:7" x14ac:dyDescent="0.25">
      <c r="B18" t="s">
        <v>9</v>
      </c>
      <c r="C18" s="3">
        <f>C15-C17</f>
        <v>2207</v>
      </c>
      <c r="D18" s="3">
        <f>D15-D17</f>
        <v>2577</v>
      </c>
      <c r="E18" s="3">
        <f t="shared" ref="E18:F18" si="2">E15-E17</f>
        <v>3362</v>
      </c>
      <c r="F18" s="3">
        <f t="shared" si="2"/>
        <v>3644</v>
      </c>
      <c r="G18" s="3"/>
    </row>
    <row r="19" spans="1:7" x14ac:dyDescent="0.25">
      <c r="A19" t="s">
        <v>10</v>
      </c>
      <c r="C19" s="4">
        <v>716</v>
      </c>
      <c r="D19" s="4">
        <v>728</v>
      </c>
      <c r="E19" s="4">
        <v>1002</v>
      </c>
      <c r="F19" s="4">
        <v>816</v>
      </c>
      <c r="G19" s="3"/>
    </row>
    <row r="20" spans="1:7" x14ac:dyDescent="0.25">
      <c r="B20" t="s">
        <v>95</v>
      </c>
      <c r="C20" s="3">
        <f>C18-C19</f>
        <v>1491</v>
      </c>
      <c r="D20" s="3">
        <f>D18-D19</f>
        <v>1849</v>
      </c>
      <c r="E20" s="3">
        <f t="shared" ref="E20:F20" si="3">E18-E19</f>
        <v>2360</v>
      </c>
      <c r="F20" s="3">
        <f t="shared" si="3"/>
        <v>2828</v>
      </c>
      <c r="G20" s="3"/>
    </row>
    <row r="21" spans="1:7" x14ac:dyDescent="0.25">
      <c r="C21" s="3"/>
      <c r="D21" s="3"/>
      <c r="E21" s="3"/>
      <c r="F21" s="3"/>
      <c r="G21" s="3"/>
    </row>
    <row r="22" spans="1:7" x14ac:dyDescent="0.25">
      <c r="A22" t="s">
        <v>11</v>
      </c>
      <c r="C22" s="3"/>
      <c r="D22" s="3">
        <v>1052</v>
      </c>
      <c r="E22" s="3">
        <v>230</v>
      </c>
      <c r="F22" s="3">
        <v>232</v>
      </c>
      <c r="G22" s="3"/>
    </row>
    <row r="23" spans="1:7" ht="15.75" thickBot="1" x14ac:dyDescent="0.3">
      <c r="B23" t="s">
        <v>12</v>
      </c>
      <c r="C23" s="5"/>
      <c r="D23" s="5"/>
      <c r="E23" s="5"/>
      <c r="F23" s="5"/>
      <c r="G23" s="3"/>
    </row>
    <row r="24" spans="1:7" ht="15.75" thickTop="1" x14ac:dyDescent="0.25">
      <c r="A24" t="s">
        <v>13</v>
      </c>
      <c r="C24" s="3">
        <f>C20+C22</f>
        <v>1491</v>
      </c>
      <c r="D24" s="3">
        <f>D20+D22</f>
        <v>2901</v>
      </c>
      <c r="E24" s="3">
        <f t="shared" ref="E24:F24" si="4">E20+E22</f>
        <v>2590</v>
      </c>
      <c r="F24" s="3">
        <f t="shared" si="4"/>
        <v>3060</v>
      </c>
      <c r="G24" s="3"/>
    </row>
    <row r="25" spans="1:7" x14ac:dyDescent="0.25">
      <c r="D25" s="3"/>
      <c r="E25" s="3"/>
      <c r="F25" s="3"/>
      <c r="G25" s="3"/>
    </row>
    <row r="26" spans="1:7" x14ac:dyDescent="0.25">
      <c r="A26" s="14" t="s">
        <v>88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selection activeCell="K17" sqref="K17"/>
    </sheetView>
  </sheetViews>
  <sheetFormatPr baseColWidth="10" defaultRowHeight="15" x14ac:dyDescent="0.25"/>
  <cols>
    <col min="2" max="2" width="26.85546875" customWidth="1"/>
    <col min="3" max="3" width="11.42578125" customWidth="1"/>
    <col min="7" max="8" width="6.140625" customWidth="1"/>
  </cols>
  <sheetData>
    <row r="1" spans="1:9" ht="15.75" x14ac:dyDescent="0.25">
      <c r="A1" s="20" t="s">
        <v>0</v>
      </c>
      <c r="B1" s="20"/>
      <c r="C1" s="20"/>
      <c r="D1" s="20"/>
      <c r="E1" s="20"/>
      <c r="F1" s="20"/>
    </row>
    <row r="2" spans="1:9" ht="15.75" x14ac:dyDescent="0.25">
      <c r="A2" s="20" t="s">
        <v>83</v>
      </c>
      <c r="B2" s="20"/>
      <c r="C2" s="20"/>
      <c r="D2" s="20"/>
      <c r="E2" s="20"/>
      <c r="F2" s="20"/>
    </row>
    <row r="3" spans="1:9" ht="15.75" x14ac:dyDescent="0.25">
      <c r="A3" s="20" t="s">
        <v>82</v>
      </c>
      <c r="B3" s="20"/>
      <c r="C3" s="20"/>
      <c r="D3" s="20"/>
      <c r="E3" s="20"/>
      <c r="F3" s="20"/>
    </row>
    <row r="4" spans="1:9" x14ac:dyDescent="0.25">
      <c r="C4" s="7" t="s">
        <v>96</v>
      </c>
      <c r="D4" s="7">
        <v>2008</v>
      </c>
      <c r="E4" s="7">
        <v>2007</v>
      </c>
      <c r="F4" s="7">
        <v>2006</v>
      </c>
    </row>
    <row r="5" spans="1:9" x14ac:dyDescent="0.25">
      <c r="A5" s="2" t="s">
        <v>15</v>
      </c>
    </row>
    <row r="6" spans="1:9" x14ac:dyDescent="0.25">
      <c r="A6" t="s">
        <v>16</v>
      </c>
      <c r="C6" s="3">
        <v>1731</v>
      </c>
      <c r="D6" s="3">
        <v>1244</v>
      </c>
      <c r="E6" s="3">
        <v>567</v>
      </c>
      <c r="F6" s="3">
        <v>239</v>
      </c>
      <c r="G6" s="11"/>
      <c r="H6" s="3"/>
      <c r="I6" s="3"/>
    </row>
    <row r="7" spans="1:9" x14ac:dyDescent="0.25">
      <c r="A7" t="s">
        <v>20</v>
      </c>
      <c r="C7" s="3">
        <v>4646</v>
      </c>
      <c r="D7" s="3">
        <v>4704</v>
      </c>
      <c r="E7" s="3">
        <v>5197</v>
      </c>
      <c r="F7" s="3">
        <v>3869</v>
      </c>
      <c r="G7" s="11"/>
      <c r="H7" s="3"/>
      <c r="I7" s="3"/>
    </row>
    <row r="8" spans="1:9" x14ac:dyDescent="0.25">
      <c r="A8" t="s">
        <v>21</v>
      </c>
      <c r="C8" s="3">
        <v>4011</v>
      </c>
      <c r="D8" s="3">
        <v>3729</v>
      </c>
      <c r="E8" s="3">
        <v>4096</v>
      </c>
      <c r="F8" s="3">
        <v>3506</v>
      </c>
      <c r="G8" s="11"/>
      <c r="H8" s="3"/>
      <c r="I8" s="3"/>
    </row>
    <row r="9" spans="1:9" x14ac:dyDescent="0.25">
      <c r="A9" t="s">
        <v>17</v>
      </c>
      <c r="C9" s="3" t="s">
        <v>97</v>
      </c>
      <c r="D9" s="3">
        <v>861</v>
      </c>
      <c r="E9" s="3">
        <v>575</v>
      </c>
      <c r="F9" s="3">
        <v>387</v>
      </c>
      <c r="G9" s="11"/>
      <c r="H9" s="3"/>
      <c r="I9" s="3"/>
    </row>
    <row r="10" spans="1:9" x14ac:dyDescent="0.25">
      <c r="A10" t="s">
        <v>54</v>
      </c>
      <c r="C10" s="4">
        <v>1300</v>
      </c>
      <c r="D10" s="4">
        <v>828</v>
      </c>
      <c r="E10" s="4">
        <v>302</v>
      </c>
      <c r="F10" s="4">
        <v>253</v>
      </c>
      <c r="G10" s="11"/>
      <c r="H10" s="3"/>
      <c r="I10" s="3"/>
    </row>
    <row r="11" spans="1:9" x14ac:dyDescent="0.25">
      <c r="C11" s="3">
        <f>SUM(C6:C10)</f>
        <v>11688</v>
      </c>
      <c r="D11" s="3">
        <f>SUM(D6:D10)</f>
        <v>11366</v>
      </c>
      <c r="E11" s="3">
        <f t="shared" ref="E11:F11" si="0">SUM(E6:E10)</f>
        <v>10737</v>
      </c>
      <c r="F11" s="3">
        <f t="shared" si="0"/>
        <v>8254</v>
      </c>
      <c r="G11" s="11"/>
      <c r="H11" s="3"/>
      <c r="I11" s="3"/>
    </row>
    <row r="12" spans="1:9" x14ac:dyDescent="0.25">
      <c r="A12" t="s">
        <v>19</v>
      </c>
      <c r="C12" s="3">
        <v>10224</v>
      </c>
      <c r="D12" s="3">
        <v>9917</v>
      </c>
      <c r="E12" s="3">
        <v>10778</v>
      </c>
      <c r="F12" s="3">
        <v>9693</v>
      </c>
      <c r="G12" s="11"/>
      <c r="H12" s="3"/>
      <c r="I12" s="3"/>
    </row>
    <row r="13" spans="1:9" x14ac:dyDescent="0.25">
      <c r="A13" t="s">
        <v>18</v>
      </c>
      <c r="C13" s="3">
        <v>28225</v>
      </c>
      <c r="D13" s="3">
        <v>27581</v>
      </c>
      <c r="E13" s="3">
        <v>31193</v>
      </c>
      <c r="F13" s="3">
        <v>25553</v>
      </c>
      <c r="G13" s="11"/>
      <c r="H13" s="3"/>
      <c r="I13" s="3"/>
    </row>
    <row r="14" spans="1:9" x14ac:dyDescent="0.25">
      <c r="A14" t="s">
        <v>22</v>
      </c>
      <c r="C14" s="3">
        <v>13257</v>
      </c>
      <c r="D14" s="3">
        <v>12926</v>
      </c>
      <c r="E14" s="3">
        <v>12200</v>
      </c>
      <c r="F14" s="3">
        <v>10177</v>
      </c>
      <c r="G14" s="11"/>
      <c r="H14" s="3"/>
      <c r="I14" s="3"/>
    </row>
    <row r="15" spans="1:9" x14ac:dyDescent="0.25">
      <c r="A15" t="s">
        <v>23</v>
      </c>
      <c r="C15" s="3" t="s">
        <v>97</v>
      </c>
      <c r="D15" s="3">
        <v>56</v>
      </c>
      <c r="E15" s="3">
        <v>1648</v>
      </c>
      <c r="F15" s="3">
        <v>1168</v>
      </c>
      <c r="G15" s="11"/>
      <c r="H15" s="3"/>
      <c r="I15" s="3"/>
    </row>
    <row r="16" spans="1:9" ht="15.75" thickBot="1" x14ac:dyDescent="0.3">
      <c r="A16" t="s">
        <v>24</v>
      </c>
      <c r="C16" s="5">
        <v>1260</v>
      </c>
      <c r="D16" s="5">
        <v>1232</v>
      </c>
      <c r="E16" s="5">
        <v>1437</v>
      </c>
      <c r="F16" s="5">
        <v>729</v>
      </c>
      <c r="G16" s="11"/>
      <c r="H16" s="3"/>
      <c r="I16" s="3"/>
    </row>
    <row r="17" spans="1:9" ht="15.75" thickTop="1" x14ac:dyDescent="0.25">
      <c r="C17" s="3">
        <f>C11+SUM(C12:C16)</f>
        <v>64654</v>
      </c>
      <c r="D17" s="3">
        <f>D11+SUM(D12:D16)</f>
        <v>63078</v>
      </c>
      <c r="E17" s="3">
        <f>E11+SUM(E12:E16)</f>
        <v>67993</v>
      </c>
      <c r="F17" s="3">
        <f>F11+SUM(F12:F16)</f>
        <v>55574</v>
      </c>
      <c r="G17" s="11"/>
      <c r="H17" s="3"/>
      <c r="I17" s="3"/>
    </row>
    <row r="18" spans="1:9" x14ac:dyDescent="0.25">
      <c r="A18" s="2" t="s">
        <v>25</v>
      </c>
      <c r="C18" s="3"/>
      <c r="D18" s="3"/>
      <c r="E18" s="3"/>
      <c r="F18" s="3"/>
      <c r="G18" s="11"/>
      <c r="H18" s="3"/>
      <c r="I18" s="3"/>
    </row>
    <row r="19" spans="1:9" x14ac:dyDescent="0.25">
      <c r="A19" t="s">
        <v>26</v>
      </c>
      <c r="C19" s="3">
        <v>856</v>
      </c>
      <c r="D19" s="3">
        <v>897</v>
      </c>
      <c r="E19" s="3">
        <v>7385</v>
      </c>
      <c r="F19" s="3">
        <v>1715</v>
      </c>
      <c r="G19" s="11"/>
      <c r="H19" s="3"/>
      <c r="I19" s="3"/>
    </row>
    <row r="20" spans="1:9" x14ac:dyDescent="0.25">
      <c r="A20" t="s">
        <v>27</v>
      </c>
      <c r="C20" s="3">
        <v>759</v>
      </c>
      <c r="D20" s="3">
        <v>765</v>
      </c>
      <c r="E20" s="3">
        <v>722</v>
      </c>
      <c r="F20" s="3">
        <v>1418</v>
      </c>
      <c r="G20" s="11"/>
      <c r="H20" s="3"/>
      <c r="I20" s="3"/>
    </row>
    <row r="21" spans="1:9" x14ac:dyDescent="0.25">
      <c r="A21" t="s">
        <v>76</v>
      </c>
      <c r="C21" s="3"/>
      <c r="D21" s="3"/>
      <c r="E21" s="3"/>
      <c r="F21" s="3">
        <v>607</v>
      </c>
      <c r="G21" s="11"/>
      <c r="H21" s="3"/>
      <c r="I21" s="3"/>
    </row>
    <row r="22" spans="1:9" x14ac:dyDescent="0.25">
      <c r="A22" t="s">
        <v>28</v>
      </c>
      <c r="C22" s="3">
        <v>3225</v>
      </c>
      <c r="D22" s="3">
        <v>3373</v>
      </c>
      <c r="E22" s="3">
        <v>4065</v>
      </c>
      <c r="F22" s="3">
        <v>2602</v>
      </c>
      <c r="G22" s="11"/>
      <c r="H22" s="3"/>
      <c r="I22" s="3"/>
    </row>
    <row r="23" spans="1:9" x14ac:dyDescent="0.25">
      <c r="A23" t="s">
        <v>29</v>
      </c>
      <c r="C23" s="3" t="s">
        <v>98</v>
      </c>
      <c r="D23" s="3">
        <v>1803</v>
      </c>
      <c r="E23" s="3">
        <v>1833</v>
      </c>
      <c r="F23" s="3">
        <v>1626</v>
      </c>
      <c r="G23" s="11"/>
      <c r="H23" s="3"/>
      <c r="I23" s="3"/>
    </row>
    <row r="24" spans="1:9" x14ac:dyDescent="0.25">
      <c r="A24" t="s">
        <v>30</v>
      </c>
      <c r="C24" s="3" t="s">
        <v>98</v>
      </c>
      <c r="D24" s="3">
        <v>951</v>
      </c>
      <c r="E24" s="3">
        <v>913</v>
      </c>
      <c r="F24" s="3">
        <v>750</v>
      </c>
      <c r="G24" s="11"/>
      <c r="H24" s="3"/>
      <c r="I24" s="3"/>
    </row>
    <row r="25" spans="1:9" x14ac:dyDescent="0.25">
      <c r="A25" t="s">
        <v>31</v>
      </c>
      <c r="C25" s="4">
        <v>5463</v>
      </c>
      <c r="D25" s="4">
        <v>3255</v>
      </c>
      <c r="E25" s="4">
        <v>2168</v>
      </c>
      <c r="F25" s="4">
        <f>1559+151+45</f>
        <v>1755</v>
      </c>
      <c r="G25" s="11"/>
      <c r="H25" s="3"/>
      <c r="I25" s="3"/>
    </row>
    <row r="26" spans="1:9" x14ac:dyDescent="0.25">
      <c r="C26" s="3">
        <f>SUM(C19:C25)</f>
        <v>10303</v>
      </c>
      <c r="D26" s="3">
        <f>SUM(D19:D25)</f>
        <v>11044</v>
      </c>
      <c r="E26" s="3">
        <f t="shared" ref="E26:F26" si="1">SUM(E19:E25)</f>
        <v>17086</v>
      </c>
      <c r="F26" s="3">
        <f t="shared" si="1"/>
        <v>10473</v>
      </c>
      <c r="G26" s="11"/>
      <c r="H26" s="3"/>
      <c r="I26" s="3"/>
    </row>
    <row r="27" spans="1:9" x14ac:dyDescent="0.25">
      <c r="A27" t="s">
        <v>32</v>
      </c>
      <c r="C27" s="3">
        <v>18610</v>
      </c>
      <c r="D27" s="3">
        <v>18589</v>
      </c>
      <c r="E27" s="3">
        <v>12902</v>
      </c>
      <c r="F27" s="3">
        <v>7081</v>
      </c>
      <c r="G27" s="11"/>
      <c r="H27" s="3"/>
      <c r="I27" s="3"/>
    </row>
    <row r="28" spans="1:9" x14ac:dyDescent="0.25">
      <c r="A28" t="s">
        <v>17</v>
      </c>
      <c r="C28" s="3">
        <v>4266</v>
      </c>
      <c r="D28" s="3">
        <v>4064</v>
      </c>
      <c r="E28" s="3">
        <v>4876</v>
      </c>
      <c r="F28" s="3">
        <v>3930</v>
      </c>
      <c r="G28" s="11"/>
      <c r="H28" s="3"/>
      <c r="I28" s="3"/>
    </row>
    <row r="29" spans="1:9" x14ac:dyDescent="0.25">
      <c r="A29" t="s">
        <v>33</v>
      </c>
      <c r="C29" s="3">
        <v>2209</v>
      </c>
      <c r="D29" s="3">
        <v>2367</v>
      </c>
      <c r="E29" s="3">
        <v>810</v>
      </c>
      <c r="F29" s="3">
        <v>1022</v>
      </c>
      <c r="G29" s="11"/>
      <c r="H29" s="3"/>
      <c r="I29" s="3"/>
    </row>
    <row r="30" spans="1:9" x14ac:dyDescent="0.25">
      <c r="A30" t="s">
        <v>34</v>
      </c>
      <c r="C30" s="3">
        <v>2682</v>
      </c>
      <c r="D30" s="3">
        <v>2678</v>
      </c>
      <c r="E30" s="3">
        <v>2846</v>
      </c>
      <c r="F30" s="3">
        <v>3014</v>
      </c>
      <c r="G30" s="11"/>
      <c r="H30" s="3"/>
      <c r="I30" s="3"/>
    </row>
    <row r="31" spans="1:9" x14ac:dyDescent="0.25">
      <c r="A31" t="s">
        <v>35</v>
      </c>
      <c r="C31" s="4">
        <v>2204</v>
      </c>
      <c r="D31" s="4">
        <v>2136</v>
      </c>
      <c r="E31" s="4">
        <v>2178</v>
      </c>
      <c r="F31" s="4">
        <v>1499</v>
      </c>
      <c r="G31" s="11"/>
      <c r="H31" s="3"/>
      <c r="I31" s="3"/>
    </row>
    <row r="32" spans="1:9" x14ac:dyDescent="0.25">
      <c r="C32" s="3">
        <f>C26+SUM(C27:C31)</f>
        <v>40274</v>
      </c>
      <c r="D32" s="3">
        <f>D26+SUM(D27:D31)</f>
        <v>40878</v>
      </c>
      <c r="E32" s="3">
        <f t="shared" ref="E32:F32" si="2">E26+SUM(E27:E31)</f>
        <v>40698</v>
      </c>
      <c r="F32" s="3">
        <f t="shared" si="2"/>
        <v>27019</v>
      </c>
      <c r="G32" s="11"/>
    </row>
    <row r="33" spans="1:15" x14ac:dyDescent="0.25">
      <c r="A33" s="2" t="s">
        <v>36</v>
      </c>
      <c r="G33" s="1"/>
    </row>
    <row r="34" spans="1:15" x14ac:dyDescent="0.25">
      <c r="A34" t="s">
        <v>39</v>
      </c>
      <c r="G34" s="1"/>
    </row>
    <row r="35" spans="1:15" x14ac:dyDescent="0.25">
      <c r="A35" t="s">
        <v>77</v>
      </c>
      <c r="C35" s="3"/>
      <c r="D35" s="3">
        <v>23563</v>
      </c>
      <c r="E35" s="3">
        <v>23445</v>
      </c>
      <c r="F35" s="3">
        <v>23626</v>
      </c>
      <c r="G35" s="1"/>
    </row>
    <row r="36" spans="1:15" x14ac:dyDescent="0.25">
      <c r="A36" t="s">
        <v>37</v>
      </c>
      <c r="C36" s="3"/>
      <c r="D36" s="3">
        <v>13345</v>
      </c>
      <c r="E36" s="3">
        <v>12209</v>
      </c>
      <c r="F36" s="3">
        <v>11128</v>
      </c>
      <c r="G36" s="1"/>
    </row>
    <row r="37" spans="1:15" x14ac:dyDescent="0.25">
      <c r="A37" t="s">
        <v>38</v>
      </c>
      <c r="C37" s="3"/>
      <c r="D37" s="3">
        <v>-5994</v>
      </c>
      <c r="E37" s="3">
        <v>-1835</v>
      </c>
      <c r="F37" s="3">
        <v>-3069</v>
      </c>
      <c r="G37" s="1"/>
    </row>
    <row r="38" spans="1:15" x14ac:dyDescent="0.25">
      <c r="A38" t="s">
        <v>80</v>
      </c>
      <c r="C38" s="4"/>
      <c r="D38" s="4">
        <v>-8714</v>
      </c>
      <c r="E38" s="4">
        <v>-6524</v>
      </c>
      <c r="F38" s="4">
        <v>-3130</v>
      </c>
      <c r="G38" s="1"/>
    </row>
    <row r="39" spans="1:15" ht="15.75" thickBot="1" x14ac:dyDescent="0.3">
      <c r="C39" s="5">
        <v>24380</v>
      </c>
      <c r="D39" s="5">
        <f>SUM(D34:D38)</f>
        <v>22200</v>
      </c>
      <c r="E39" s="5">
        <f t="shared" ref="E39:F39" si="3">SUM(E34:E38)</f>
        <v>27295</v>
      </c>
      <c r="F39" s="5">
        <f t="shared" si="3"/>
        <v>28555</v>
      </c>
      <c r="G39" s="1"/>
    </row>
    <row r="40" spans="1:15" ht="15.75" thickTop="1" x14ac:dyDescent="0.25">
      <c r="C40" s="3">
        <f>C32+C39</f>
        <v>64654</v>
      </c>
      <c r="D40" s="3">
        <f>D32+D39</f>
        <v>63078</v>
      </c>
      <c r="E40" s="3">
        <f t="shared" ref="E40:F40" si="4">E32+E39</f>
        <v>67993</v>
      </c>
      <c r="F40" s="3">
        <f t="shared" si="4"/>
        <v>55574</v>
      </c>
      <c r="G40" s="11"/>
    </row>
    <row r="41" spans="1:15" x14ac:dyDescent="0.25">
      <c r="L41" s="3"/>
      <c r="M41" s="3"/>
      <c r="N41" s="3"/>
      <c r="O41" s="3"/>
    </row>
    <row r="42" spans="1:15" x14ac:dyDescent="0.25">
      <c r="A42" t="s">
        <v>84</v>
      </c>
    </row>
    <row r="43" spans="1:15" x14ac:dyDescent="0.25">
      <c r="A43" t="s">
        <v>85</v>
      </c>
    </row>
    <row r="44" spans="1:15" x14ac:dyDescent="0.25">
      <c r="A44" t="s">
        <v>86</v>
      </c>
    </row>
    <row r="45" spans="1:15" x14ac:dyDescent="0.25">
      <c r="A45" t="s">
        <v>79</v>
      </c>
    </row>
    <row r="46" spans="1:15" x14ac:dyDescent="0.25">
      <c r="A46" t="s">
        <v>78</v>
      </c>
    </row>
    <row r="48" spans="1:15" x14ac:dyDescent="0.25">
      <c r="A48" t="s">
        <v>41</v>
      </c>
      <c r="D48" s="9">
        <f>IS!D24/1.92</f>
        <v>1510.9375</v>
      </c>
      <c r="E48" s="9">
        <f>IS!E24/1.62</f>
        <v>1598.7654320987654</v>
      </c>
      <c r="F48" s="9">
        <f>IS!F24/1.85</f>
        <v>1654.0540540540539</v>
      </c>
    </row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workbookViewId="0">
      <selection activeCell="J47" sqref="J47"/>
    </sheetView>
  </sheetViews>
  <sheetFormatPr baseColWidth="10" defaultRowHeight="15" x14ac:dyDescent="0.25"/>
  <cols>
    <col min="1" max="1" width="5.5703125" customWidth="1"/>
    <col min="3" max="3" width="36" customWidth="1"/>
    <col min="4" max="4" width="10.85546875" customWidth="1"/>
  </cols>
  <sheetData>
    <row r="1" spans="1:11" ht="15.75" x14ac:dyDescent="0.25">
      <c r="A1" s="20" t="s">
        <v>0</v>
      </c>
      <c r="B1" s="20"/>
      <c r="C1" s="20"/>
      <c r="D1" s="20"/>
      <c r="E1" s="20"/>
      <c r="F1" s="20"/>
      <c r="G1" s="20"/>
    </row>
    <row r="2" spans="1:11" ht="15.75" x14ac:dyDescent="0.25">
      <c r="A2" s="20" t="s">
        <v>40</v>
      </c>
      <c r="B2" s="20"/>
      <c r="C2" s="20"/>
      <c r="D2" s="20"/>
      <c r="E2" s="20"/>
      <c r="F2" s="20"/>
      <c r="G2" s="20"/>
    </row>
    <row r="4" spans="1:11" x14ac:dyDescent="0.25">
      <c r="D4" s="7" t="s">
        <v>96</v>
      </c>
      <c r="E4" s="8">
        <v>2008</v>
      </c>
      <c r="F4" s="8">
        <v>2007</v>
      </c>
      <c r="G4" s="8">
        <v>2006</v>
      </c>
    </row>
    <row r="5" spans="1:11" x14ac:dyDescent="0.25">
      <c r="A5" s="2" t="s">
        <v>42</v>
      </c>
    </row>
    <row r="6" spans="1:11" x14ac:dyDescent="0.25">
      <c r="A6" t="s">
        <v>13</v>
      </c>
      <c r="E6" s="3">
        <f>IS!D24</f>
        <v>2901</v>
      </c>
      <c r="F6" s="3">
        <f>IS!E24</f>
        <v>2590</v>
      </c>
      <c r="G6" s="3">
        <f>IS!F24</f>
        <v>3060</v>
      </c>
      <c r="H6" s="3"/>
      <c r="I6" s="3"/>
    </row>
    <row r="7" spans="1:11" x14ac:dyDescent="0.25">
      <c r="A7" t="s">
        <v>43</v>
      </c>
      <c r="E7" s="3"/>
      <c r="F7" s="3"/>
      <c r="G7" s="3"/>
      <c r="H7" s="3"/>
      <c r="I7" s="3"/>
    </row>
    <row r="8" spans="1:11" x14ac:dyDescent="0.25">
      <c r="B8" t="s">
        <v>44</v>
      </c>
      <c r="E8" s="3">
        <v>986</v>
      </c>
      <c r="F8" s="3">
        <v>886</v>
      </c>
      <c r="G8" s="3">
        <v>891</v>
      </c>
      <c r="H8" s="3"/>
      <c r="I8" s="3"/>
    </row>
    <row r="9" spans="1:11" x14ac:dyDescent="0.25">
      <c r="B9" t="s">
        <v>45</v>
      </c>
      <c r="E9" s="3">
        <v>178</v>
      </c>
      <c r="F9" s="3">
        <v>136</v>
      </c>
      <c r="G9" s="3">
        <v>142</v>
      </c>
      <c r="H9" s="3"/>
      <c r="I9" s="3"/>
    </row>
    <row r="10" spans="1:11" x14ac:dyDescent="0.25">
      <c r="B10" t="s">
        <v>46</v>
      </c>
      <c r="E10" s="3">
        <v>-262</v>
      </c>
      <c r="F10" s="3">
        <v>-436</v>
      </c>
      <c r="G10" s="3">
        <v>-168</v>
      </c>
      <c r="H10" s="3"/>
      <c r="I10" s="3"/>
    </row>
    <row r="11" spans="1:11" x14ac:dyDescent="0.25">
      <c r="B11" s="12" t="s">
        <v>47</v>
      </c>
      <c r="C11" s="12"/>
      <c r="D11" s="12"/>
      <c r="E11" s="13"/>
      <c r="F11" s="13"/>
      <c r="G11" s="13">
        <v>-251</v>
      </c>
      <c r="H11" s="3"/>
      <c r="I11" s="3"/>
      <c r="J11" s="3"/>
      <c r="K11" s="3"/>
    </row>
    <row r="12" spans="1:11" x14ac:dyDescent="0.25">
      <c r="B12" s="12" t="s">
        <v>48</v>
      </c>
      <c r="C12" s="12"/>
      <c r="D12" s="12"/>
      <c r="E12" s="13">
        <v>92</v>
      </c>
      <c r="F12" s="13">
        <v>-15</v>
      </c>
      <c r="G12" s="13">
        <v>-117</v>
      </c>
      <c r="H12" s="3"/>
      <c r="I12" s="3"/>
    </row>
    <row r="13" spans="1:11" x14ac:dyDescent="0.25">
      <c r="B13" t="s">
        <v>49</v>
      </c>
      <c r="E13" s="3">
        <v>-937</v>
      </c>
      <c r="F13" s="3"/>
      <c r="G13" s="3"/>
      <c r="H13" s="3"/>
      <c r="I13" s="3"/>
    </row>
    <row r="14" spans="1:11" x14ac:dyDescent="0.25">
      <c r="B14" t="s">
        <v>50</v>
      </c>
      <c r="E14" s="3">
        <v>731</v>
      </c>
      <c r="F14" s="3">
        <v>209</v>
      </c>
      <c r="G14" s="3">
        <v>793</v>
      </c>
      <c r="H14" s="3"/>
      <c r="I14" s="3"/>
    </row>
    <row r="15" spans="1:11" x14ac:dyDescent="0.25">
      <c r="B15" t="s">
        <v>51</v>
      </c>
      <c r="E15" s="3"/>
      <c r="F15" s="3"/>
      <c r="G15" s="3"/>
      <c r="H15" s="3"/>
      <c r="I15" s="3"/>
    </row>
    <row r="16" spans="1:11" x14ac:dyDescent="0.25">
      <c r="C16" t="s">
        <v>52</v>
      </c>
      <c r="E16" s="3"/>
      <c r="F16" s="3"/>
      <c r="G16" s="3"/>
      <c r="H16" s="3"/>
      <c r="I16" s="3"/>
    </row>
    <row r="17" spans="1:11" x14ac:dyDescent="0.25">
      <c r="C17" s="12" t="s">
        <v>20</v>
      </c>
      <c r="D17" s="12"/>
      <c r="E17" s="13">
        <v>-39</v>
      </c>
      <c r="F17" s="13">
        <v>-268</v>
      </c>
      <c r="G17" s="13">
        <v>-200</v>
      </c>
      <c r="H17" s="3"/>
      <c r="I17" s="3"/>
      <c r="J17" s="3"/>
      <c r="K17" s="3"/>
    </row>
    <row r="18" spans="1:11" x14ac:dyDescent="0.25">
      <c r="C18" s="12" t="s">
        <v>21</v>
      </c>
      <c r="D18" s="12"/>
      <c r="E18" s="13">
        <v>-130</v>
      </c>
      <c r="F18" s="13">
        <v>-191</v>
      </c>
      <c r="G18" s="13">
        <v>-149</v>
      </c>
      <c r="H18" s="3"/>
      <c r="I18" s="3"/>
    </row>
    <row r="19" spans="1:11" x14ac:dyDescent="0.25">
      <c r="C19" s="12" t="s">
        <v>28</v>
      </c>
      <c r="D19" s="12"/>
      <c r="E19" s="13">
        <v>29</v>
      </c>
      <c r="F19" s="13">
        <v>241</v>
      </c>
      <c r="G19" s="13">
        <v>256</v>
      </c>
      <c r="H19" s="3"/>
      <c r="I19" s="3"/>
    </row>
    <row r="20" spans="1:11" x14ac:dyDescent="0.25">
      <c r="C20" s="12" t="s">
        <v>53</v>
      </c>
      <c r="D20" s="12"/>
      <c r="E20" s="13"/>
      <c r="F20" s="13">
        <v>-93</v>
      </c>
      <c r="G20" s="13">
        <v>-133</v>
      </c>
      <c r="H20" s="3"/>
      <c r="I20" s="3"/>
    </row>
    <row r="21" spans="1:11" x14ac:dyDescent="0.25">
      <c r="C21" s="12" t="s">
        <v>54</v>
      </c>
      <c r="D21" s="12"/>
      <c r="E21" s="13">
        <v>-535</v>
      </c>
      <c r="F21" s="13">
        <v>-144</v>
      </c>
      <c r="G21" s="13">
        <v>-61</v>
      </c>
      <c r="H21" s="3"/>
      <c r="I21" s="3"/>
    </row>
    <row r="22" spans="1:11" x14ac:dyDescent="0.25">
      <c r="C22" s="12" t="s">
        <v>31</v>
      </c>
      <c r="D22" s="12"/>
      <c r="E22" s="13">
        <v>1012</v>
      </c>
      <c r="F22" s="13">
        <v>152</v>
      </c>
      <c r="G22" s="13">
        <v>-241</v>
      </c>
      <c r="H22" s="3"/>
      <c r="I22" s="3"/>
    </row>
    <row r="23" spans="1:11" x14ac:dyDescent="0.25">
      <c r="B23" t="s">
        <v>55</v>
      </c>
      <c r="E23" s="3">
        <v>19</v>
      </c>
      <c r="F23" s="3">
        <v>81</v>
      </c>
      <c r="G23" s="3">
        <v>-128</v>
      </c>
      <c r="H23" s="3"/>
      <c r="I23" s="3"/>
    </row>
    <row r="24" spans="1:11" x14ac:dyDescent="0.25">
      <c r="B24" t="s">
        <v>56</v>
      </c>
      <c r="D24" s="6"/>
      <c r="E24" s="4">
        <v>96</v>
      </c>
      <c r="F24" s="4">
        <v>423</v>
      </c>
      <c r="G24" s="4">
        <v>26</v>
      </c>
      <c r="H24" s="3"/>
      <c r="I24" s="3"/>
    </row>
    <row r="25" spans="1:11" x14ac:dyDescent="0.25">
      <c r="A25" t="s">
        <v>57</v>
      </c>
      <c r="D25" s="3">
        <v>1720</v>
      </c>
      <c r="E25" s="3">
        <f>SUM(E6:E24)</f>
        <v>4141</v>
      </c>
      <c r="F25" s="3">
        <f>SUM(F6:F24)</f>
        <v>3571</v>
      </c>
      <c r="G25" s="3">
        <f>SUM(G6:G24)</f>
        <v>3720</v>
      </c>
      <c r="H25" s="3"/>
      <c r="I25" s="3"/>
    </row>
    <row r="26" spans="1:11" x14ac:dyDescent="0.25">
      <c r="A26" t="s">
        <v>99</v>
      </c>
      <c r="D26" s="1">
        <v>200</v>
      </c>
      <c r="E26" s="11"/>
      <c r="F26" s="11"/>
      <c r="G26" s="11"/>
      <c r="H26" s="3"/>
      <c r="I26" s="3"/>
    </row>
    <row r="27" spans="1:11" x14ac:dyDescent="0.25">
      <c r="D27" s="1"/>
      <c r="E27" s="11"/>
      <c r="F27" s="11"/>
      <c r="G27" s="11"/>
      <c r="H27" s="3"/>
      <c r="I27" s="3"/>
    </row>
    <row r="28" spans="1:11" x14ac:dyDescent="0.25">
      <c r="A28" s="2" t="s">
        <v>58</v>
      </c>
      <c r="E28" s="3"/>
      <c r="F28" s="3"/>
      <c r="G28" s="3"/>
      <c r="H28" s="3"/>
      <c r="I28" s="3"/>
    </row>
    <row r="29" spans="1:11" x14ac:dyDescent="0.25">
      <c r="B29" t="s">
        <v>59</v>
      </c>
      <c r="D29">
        <v>474</v>
      </c>
      <c r="E29" s="3">
        <v>-1367</v>
      </c>
      <c r="F29" s="3">
        <v>-1241</v>
      </c>
      <c r="G29" s="3">
        <v>-1169</v>
      </c>
      <c r="H29" s="3"/>
      <c r="I29" s="3"/>
    </row>
    <row r="30" spans="1:11" x14ac:dyDescent="0.25">
      <c r="B30" t="s">
        <v>60</v>
      </c>
      <c r="E30" s="3">
        <v>-99</v>
      </c>
      <c r="F30" s="3">
        <v>-7437</v>
      </c>
      <c r="G30" s="3"/>
      <c r="H30" s="3"/>
      <c r="I30" s="3"/>
    </row>
    <row r="31" spans="1:11" x14ac:dyDescent="0.25">
      <c r="B31" t="s">
        <v>61</v>
      </c>
      <c r="E31" s="3">
        <v>97</v>
      </c>
      <c r="F31" s="3">
        <v>216</v>
      </c>
      <c r="G31" s="3">
        <v>946</v>
      </c>
      <c r="H31" s="3"/>
      <c r="I31" s="3"/>
    </row>
    <row r="32" spans="1:11" x14ac:dyDescent="0.25">
      <c r="B32" t="s">
        <v>56</v>
      </c>
      <c r="D32" s="6"/>
      <c r="E32" s="4">
        <v>49</v>
      </c>
      <c r="F32" s="4">
        <v>46</v>
      </c>
      <c r="G32" s="4">
        <v>107</v>
      </c>
      <c r="H32" s="3"/>
      <c r="I32" s="3"/>
    </row>
    <row r="33" spans="1:9" x14ac:dyDescent="0.25">
      <c r="A33" t="s">
        <v>62</v>
      </c>
      <c r="D33" s="16" t="s">
        <v>100</v>
      </c>
      <c r="E33" s="3">
        <f>SUM(E29:E32)</f>
        <v>-1320</v>
      </c>
      <c r="F33" s="3">
        <f t="shared" ref="F33:G33" si="0">SUM(F29:F32)</f>
        <v>-8416</v>
      </c>
      <c r="G33" s="3">
        <f t="shared" si="0"/>
        <v>-116</v>
      </c>
      <c r="H33" s="3"/>
      <c r="I33" s="3"/>
    </row>
    <row r="34" spans="1:9" x14ac:dyDescent="0.25">
      <c r="E34" s="3"/>
      <c r="F34" s="3"/>
      <c r="G34" s="3"/>
      <c r="H34" s="3"/>
      <c r="I34" s="3"/>
    </row>
    <row r="35" spans="1:9" x14ac:dyDescent="0.25">
      <c r="A35" s="2" t="s">
        <v>63</v>
      </c>
      <c r="E35" s="3"/>
      <c r="F35" s="3"/>
      <c r="G35" s="3"/>
      <c r="H35" s="3"/>
      <c r="I35" s="3"/>
    </row>
    <row r="36" spans="1:9" x14ac:dyDescent="0.25">
      <c r="B36" t="s">
        <v>64</v>
      </c>
      <c r="E36" s="3">
        <v>-5912</v>
      </c>
      <c r="F36" s="3">
        <v>5649</v>
      </c>
      <c r="G36" s="3">
        <v>343</v>
      </c>
      <c r="H36" s="3"/>
      <c r="I36" s="3"/>
    </row>
    <row r="37" spans="1:9" x14ac:dyDescent="0.25">
      <c r="B37" t="s">
        <v>65</v>
      </c>
      <c r="E37" s="3">
        <v>7018</v>
      </c>
      <c r="F37" s="3">
        <v>6495</v>
      </c>
      <c r="G37" s="3">
        <v>69</v>
      </c>
      <c r="H37" s="3"/>
      <c r="I37" s="3"/>
    </row>
    <row r="38" spans="1:9" x14ac:dyDescent="0.25">
      <c r="B38" t="s">
        <v>66</v>
      </c>
      <c r="E38" s="3">
        <v>-795</v>
      </c>
      <c r="F38" s="3">
        <v>-1472</v>
      </c>
      <c r="G38" s="3">
        <v>-1324</v>
      </c>
      <c r="H38" s="3"/>
      <c r="I38" s="3"/>
    </row>
    <row r="39" spans="1:9" x14ac:dyDescent="0.25">
      <c r="B39" t="s">
        <v>67</v>
      </c>
      <c r="E39" s="3"/>
      <c r="F39" s="3">
        <v>-149</v>
      </c>
      <c r="G39" s="3">
        <v>62</v>
      </c>
      <c r="H39" s="3"/>
      <c r="I39" s="3"/>
    </row>
    <row r="40" spans="1:9" x14ac:dyDescent="0.25">
      <c r="B40" t="s">
        <v>68</v>
      </c>
      <c r="E40" s="3">
        <v>-777</v>
      </c>
      <c r="F40" s="3">
        <v>-3708</v>
      </c>
      <c r="G40" s="3">
        <v>-1254</v>
      </c>
      <c r="H40" s="3"/>
      <c r="I40" s="3"/>
    </row>
    <row r="41" spans="1:9" x14ac:dyDescent="0.25">
      <c r="B41" t="s">
        <v>69</v>
      </c>
      <c r="E41" s="3">
        <v>-1663</v>
      </c>
      <c r="F41" s="3">
        <v>-1638</v>
      </c>
      <c r="G41" s="3">
        <v>-1562</v>
      </c>
      <c r="H41" s="3"/>
      <c r="I41" s="3"/>
    </row>
    <row r="42" spans="1:9" x14ac:dyDescent="0.25">
      <c r="B42" t="s">
        <v>56</v>
      </c>
      <c r="D42" s="6"/>
      <c r="E42" s="4">
        <v>72</v>
      </c>
      <c r="F42" s="4">
        <v>-56</v>
      </c>
      <c r="G42" s="4">
        <v>-54</v>
      </c>
      <c r="H42" s="3"/>
      <c r="I42" s="3"/>
    </row>
    <row r="43" spans="1:9" x14ac:dyDescent="0.25">
      <c r="A43" t="s">
        <v>70</v>
      </c>
      <c r="D43" s="16" t="s">
        <v>100</v>
      </c>
      <c r="E43" s="3">
        <f>SUM(E36:E42)</f>
        <v>-2057</v>
      </c>
      <c r="F43" s="3">
        <f t="shared" ref="F43:G43" si="1">SUM(F36:F42)</f>
        <v>5121</v>
      </c>
      <c r="G43" s="3">
        <f t="shared" si="1"/>
        <v>-3720</v>
      </c>
      <c r="H43" s="3"/>
      <c r="I43" s="3"/>
    </row>
    <row r="44" spans="1:9" x14ac:dyDescent="0.25">
      <c r="E44" s="3"/>
      <c r="F44" s="3"/>
      <c r="G44" s="3"/>
      <c r="H44" s="3"/>
      <c r="I44" s="3"/>
    </row>
    <row r="45" spans="1:9" x14ac:dyDescent="0.25">
      <c r="A45" s="2" t="s">
        <v>71</v>
      </c>
      <c r="E45" s="3">
        <f>E25+E33+E43</f>
        <v>764</v>
      </c>
      <c r="F45" s="3">
        <f>F25+F33+F43</f>
        <v>276</v>
      </c>
      <c r="G45" s="3">
        <f>G25+G33+G43</f>
        <v>-116</v>
      </c>
      <c r="H45" s="3"/>
      <c r="I45" s="3"/>
    </row>
    <row r="46" spans="1:9" x14ac:dyDescent="0.25">
      <c r="A46" s="18" t="s">
        <v>72</v>
      </c>
      <c r="B46" s="18"/>
      <c r="C46" s="18"/>
      <c r="D46" s="18"/>
      <c r="E46" s="17"/>
      <c r="F46" s="17"/>
      <c r="G46" s="17"/>
      <c r="H46" s="3"/>
      <c r="I46" s="3"/>
    </row>
    <row r="47" spans="1:9" x14ac:dyDescent="0.25">
      <c r="A47" s="18"/>
      <c r="B47" s="18" t="s">
        <v>73</v>
      </c>
      <c r="C47" s="18"/>
      <c r="D47" s="18"/>
      <c r="E47" s="17">
        <f>BS!E6</f>
        <v>567</v>
      </c>
      <c r="F47" s="17">
        <f>BS!F6</f>
        <v>239</v>
      </c>
      <c r="G47" s="17">
        <v>316</v>
      </c>
      <c r="H47" s="3"/>
      <c r="I47" s="3"/>
    </row>
    <row r="48" spans="1:9" x14ac:dyDescent="0.25">
      <c r="A48" s="18"/>
      <c r="B48" s="18" t="s">
        <v>89</v>
      </c>
      <c r="C48" s="18"/>
      <c r="D48" s="18"/>
      <c r="E48" s="17">
        <v>-87</v>
      </c>
      <c r="F48" s="17">
        <v>52</v>
      </c>
      <c r="G48" s="17">
        <v>39</v>
      </c>
      <c r="H48" s="3"/>
      <c r="I48" s="3"/>
    </row>
    <row r="49" spans="1:9" x14ac:dyDescent="0.25">
      <c r="A49" s="18"/>
      <c r="B49" s="18" t="s">
        <v>74</v>
      </c>
      <c r="C49" s="18"/>
      <c r="D49" s="18"/>
      <c r="E49" s="19">
        <f>BS!D6</f>
        <v>1244</v>
      </c>
      <c r="F49" s="19">
        <f>BS!E6</f>
        <v>567</v>
      </c>
      <c r="G49" s="19">
        <f>BS!F6</f>
        <v>239</v>
      </c>
      <c r="H49" s="3"/>
      <c r="I49" s="3"/>
    </row>
    <row r="50" spans="1:9" x14ac:dyDescent="0.25">
      <c r="A50" s="18"/>
      <c r="B50" s="18" t="s">
        <v>75</v>
      </c>
      <c r="C50" s="18"/>
      <c r="D50" s="18"/>
      <c r="E50" s="17">
        <f>E49-E47-E48</f>
        <v>764</v>
      </c>
      <c r="F50" s="17">
        <f t="shared" ref="F50:G50" si="2">F49-F47-F48</f>
        <v>276</v>
      </c>
      <c r="G50" s="17">
        <f t="shared" si="2"/>
        <v>-116</v>
      </c>
      <c r="H50" s="3"/>
      <c r="I50" s="3"/>
    </row>
    <row r="51" spans="1:9" x14ac:dyDescent="0.25">
      <c r="A51" s="18" t="s">
        <v>90</v>
      </c>
      <c r="B51" s="18" t="s">
        <v>91</v>
      </c>
      <c r="C51" s="18"/>
      <c r="D51" s="18"/>
      <c r="E51" s="17"/>
      <c r="F51" s="17"/>
      <c r="G51" s="17"/>
      <c r="H51" s="3"/>
      <c r="I51" s="3"/>
    </row>
    <row r="52" spans="1:9" x14ac:dyDescent="0.25">
      <c r="A52" s="18"/>
      <c r="B52" s="18" t="s">
        <v>92</v>
      </c>
      <c r="C52" s="18"/>
      <c r="D52" s="18"/>
      <c r="E52" s="17"/>
      <c r="F52" s="17"/>
      <c r="G52" s="17"/>
      <c r="H52" s="3"/>
      <c r="I52" s="3"/>
    </row>
    <row r="53" spans="1:9" x14ac:dyDescent="0.25">
      <c r="A53" s="18"/>
      <c r="B53" s="18" t="s">
        <v>93</v>
      </c>
      <c r="C53" s="18"/>
      <c r="D53" s="18"/>
      <c r="E53" s="17"/>
      <c r="F53" s="17"/>
      <c r="G53" s="17"/>
      <c r="H53" s="3"/>
      <c r="I53" s="3"/>
    </row>
    <row r="54" spans="1:9" x14ac:dyDescent="0.25">
      <c r="A54" s="18"/>
      <c r="B54" s="18"/>
      <c r="C54" s="18"/>
      <c r="D54" s="18"/>
      <c r="E54" s="17"/>
      <c r="F54" s="17"/>
      <c r="G54" s="17"/>
      <c r="H54" s="3"/>
      <c r="I54" s="3"/>
    </row>
    <row r="55" spans="1:9" x14ac:dyDescent="0.25">
      <c r="E55" s="3"/>
      <c r="F55" s="3"/>
      <c r="G55" s="3"/>
      <c r="H55" s="3"/>
      <c r="I55" s="3"/>
    </row>
    <row r="56" spans="1:9" x14ac:dyDescent="0.25">
      <c r="E56" s="3"/>
      <c r="F56" s="3"/>
      <c r="G56" s="3"/>
      <c r="H56" s="3"/>
      <c r="I56" s="3"/>
    </row>
    <row r="57" spans="1:9" x14ac:dyDescent="0.25">
      <c r="E57" s="3"/>
      <c r="F57" s="3"/>
      <c r="G57" s="3"/>
      <c r="H57" s="3"/>
      <c r="I57" s="3"/>
    </row>
    <row r="58" spans="1:9" x14ac:dyDescent="0.25">
      <c r="E58" s="3"/>
      <c r="F58" s="3"/>
      <c r="G58" s="3"/>
      <c r="H58" s="3"/>
      <c r="I58" s="3"/>
    </row>
    <row r="59" spans="1:9" x14ac:dyDescent="0.25">
      <c r="E59" s="3"/>
      <c r="F59" s="3"/>
      <c r="G59" s="3"/>
      <c r="H59" s="3"/>
      <c r="I59" s="3"/>
    </row>
    <row r="60" spans="1:9" x14ac:dyDescent="0.25">
      <c r="E60" s="3"/>
      <c r="F60" s="3"/>
      <c r="G60" s="3"/>
      <c r="H60" s="3"/>
      <c r="I60" s="3"/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IS</vt:lpstr>
      <vt:lpstr>BS</vt:lpstr>
      <vt:lpstr>CFS</vt:lpstr>
    </vt:vector>
  </TitlesOfParts>
  <Company>HEC Montréal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2011-12-16T00:26:23Z</cp:lastPrinted>
  <dcterms:created xsi:type="dcterms:W3CDTF">2010-02-15T22:25:45Z</dcterms:created>
  <dcterms:modified xsi:type="dcterms:W3CDTF">2016-03-16T13:48:44Z</dcterms:modified>
</cp:coreProperties>
</file>